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<sst xmlns="http://schemas.openxmlformats.org/spreadsheetml/2006/main" count="84" uniqueCount="75">
  <si>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</si>
  <si>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</si>
  <si>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</si>
  <si>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</si>
  <si>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</si>
  <si>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</si>
  <si>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</si>
  <si>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</si>
  <si>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</si>
  <si>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</si>
  <si>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</si>
  <si>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</si>
  <si>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</si>
  <si>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</si>
  <si>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</si>
  <si>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</si>
  <si>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</si>
  <si>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</si>
  <si>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</si>
  <si>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Tiskanje Šahovskog glasnika</t>
  </si>
  <si>
    <t>Autorski honorari za ŠG - brutto</t>
  </si>
  <si>
    <t>Sudački honorari - brutto</t>
  </si>
  <si>
    <t>Novčane nagrade na državnim prvenstvima</t>
  </si>
  <si>
    <t>Troškovi EP za juniore</t>
  </si>
  <si>
    <t>Troškovi SP za juniore</t>
  </si>
  <si>
    <t>Tel. i poštanski troškovi</t>
  </si>
  <si>
    <t>Materijalni troškovi</t>
  </si>
  <si>
    <t>Troškovi Interneta</t>
  </si>
  <si>
    <t>Stručna literatura i programi</t>
  </si>
  <si>
    <t>Povjerenici brutto</t>
  </si>
  <si>
    <t>Troškovi reprezentacije</t>
  </si>
  <si>
    <t>Knjigovodstvene usluge</t>
  </si>
  <si>
    <t>21.</t>
  </si>
  <si>
    <t>Troškovi problemskog šaha</t>
  </si>
  <si>
    <t>22.</t>
  </si>
  <si>
    <t>Troškovi dopisnog šaha</t>
  </si>
  <si>
    <t>23.</t>
  </si>
  <si>
    <t>Troškovi sjednica</t>
  </si>
  <si>
    <t>24.</t>
  </si>
  <si>
    <t>Troškovi rejtingiranja</t>
  </si>
  <si>
    <t>25.</t>
  </si>
  <si>
    <t>Ukupno:</t>
  </si>
  <si>
    <t>RASHODI</t>
  </si>
  <si>
    <t>PRIHODI</t>
  </si>
  <si>
    <t>Članarine, kotizacije, upisnine</t>
  </si>
  <si>
    <t>Povrat županijskim savezima</t>
  </si>
  <si>
    <t>29.</t>
  </si>
  <si>
    <t>Sudjelovanje reprezentacije na natjecanjima</t>
  </si>
  <si>
    <t>Ugovori o djelu</t>
  </si>
  <si>
    <t>Hrvatski šahovski savez</t>
  </si>
  <si>
    <t>10 000 ZAGREB</t>
  </si>
  <si>
    <t>Pomoć klubovima i organizatorima</t>
  </si>
  <si>
    <t>Obilazak terena</t>
  </si>
  <si>
    <t>Kongres FIDE i ECU</t>
  </si>
  <si>
    <t>Trg Krešimira Ćosića 11</t>
  </si>
  <si>
    <t>HOO - plaće i ostalo</t>
  </si>
  <si>
    <t>Pehari, medalje</t>
  </si>
  <si>
    <t xml:space="preserve"> </t>
  </si>
  <si>
    <t>Organizacijski troškovi drž. prvenstava</t>
  </si>
  <si>
    <t>HOO - plaće</t>
  </si>
  <si>
    <t>Prihod od prodaje šahovskih garnitura</t>
  </si>
  <si>
    <t>Ostali prihodi</t>
  </si>
  <si>
    <t>Honorari reprezentativaca</t>
  </si>
  <si>
    <t>Kaznionica Lepoglava plaćanje po ugovoru</t>
  </si>
  <si>
    <t>26.</t>
  </si>
  <si>
    <t>30.</t>
  </si>
  <si>
    <t>Naknada banci</t>
  </si>
  <si>
    <t xml:space="preserve">27. </t>
  </si>
  <si>
    <t>28.</t>
  </si>
  <si>
    <t>IZVRŠNI ODBOR</t>
  </si>
  <si>
    <t>FINANCIJSKO IZVJEŠĆE ZA 2017.</t>
  </si>
  <si>
    <t>PLANIRANO</t>
  </si>
  <si>
    <t>REALIZIRANO</t>
  </si>
  <si>
    <t xml:space="preserve">uključuje prolaznu stavku </t>
  </si>
  <si>
    <t>pratnja EP i SP za mlade 123.211,70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</si>
</sst>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7">
      <selection activeCell="D5" sqref="D5:H7"/>
    </sheetView>
  </sheetViews>
  <sheetFormatPr defaultColWidth="9.140625" defaultRowHeight="12.75"/>
  <cols>
    <col min="1" max="1" width="6.140625" style="0" customWidth="1"/>
    <col min="2" max="2" width="9.140625" style="0" customWidth="1"/>
    <col min="7" max="7" width="11.8515625" style="0" customWidth="1"/>
    <col min="8" max="8" width="22.421875" style="13" customWidth="1"/>
    <col min="9" max="9" width="32.00390625" style="0" customWidth="1"/>
    <col min="10" max="10" width="10.140625" style="0" bestFit="1" customWidth="1"/>
  </cols>
  <sheetData>
    <row r="1" ht="12.75">
      <c r="A1" s="2" t="s">
        <v>49</v>
      </c>
    </row>
    <row r="2" spans="1:2" ht="12.75">
      <c r="A2" s="2" t="s">
        <v>54</v>
      </c>
      <c r="B2" s="2"/>
    </row>
    <row r="3" spans="1:2" ht="12.75">
      <c r="A3" s="2" t="s">
        <v>50</v>
      </c>
      <c r="B3" s="2"/>
    </row>
    <row r="4" ht="12.75">
      <c r="A4" s="2" t="s">
        <v>69</v>
      </c>
    </row>
    <row r="6" spans="1:8" ht="15.75">
      <c r="A6" s="16" t="s">
        <v>70</v>
      </c>
      <c r="B6" s="16"/>
      <c r="C6" s="16"/>
      <c r="D6" s="16"/>
      <c r="E6" s="16"/>
      <c r="F6" s="16"/>
      <c r="G6" s="16"/>
      <c r="H6" s="16"/>
    </row>
    <row r="7" spans="1:8" ht="12.75">
      <c r="A7" s="9"/>
      <c r="B7" s="9"/>
      <c r="C7" s="9"/>
      <c r="D7" s="9"/>
      <c r="E7" s="9"/>
      <c r="F7" s="9"/>
      <c r="G7" s="9"/>
      <c r="H7" s="14"/>
    </row>
    <row r="8" spans="1:8" ht="12.75">
      <c r="A8" s="9"/>
      <c r="B8" s="9"/>
      <c r="C8" s="9"/>
      <c r="D8" s="9"/>
      <c r="E8" s="9"/>
      <c r="F8" s="9"/>
      <c r="G8" s="9"/>
      <c r="H8" s="14"/>
    </row>
    <row r="9" spans="1:8" ht="15.75">
      <c r="A9" s="16" t="s">
        <v>43</v>
      </c>
      <c r="B9" s="16"/>
      <c r="C9" s="16"/>
      <c r="D9" s="16"/>
      <c r="E9" s="16"/>
      <c r="F9" s="16"/>
      <c r="G9" s="16"/>
      <c r="H9" s="16"/>
    </row>
    <row r="10" spans="7:8" ht="12.75">
      <c r="G10" t="s">
        <v>71</v>
      </c>
      <c r="H10" s="19" t="s">
        <v>72</v>
      </c>
    </row>
    <row r="11" spans="2:8" ht="12.75">
      <c r="B11" s="1" t="s">
        <v>0</v>
      </c>
      <c r="C11" t="s">
        <v>44</v>
      </c>
      <c r="G11" s="3">
        <v>800000</v>
      </c>
      <c r="H11" s="5">
        <v>888593.81</v>
      </c>
    </row>
    <row r="12" spans="2:8" ht="12.75">
      <c r="B12" s="1" t="s">
        <v>1</v>
      </c>
      <c r="C12" t="s">
        <v>55</v>
      </c>
      <c r="G12" s="3">
        <v>937000</v>
      </c>
      <c r="H12" s="5">
        <v>803401.53</v>
      </c>
    </row>
    <row r="13" spans="2:8" ht="12.75">
      <c r="B13" s="1" t="s">
        <v>2</v>
      </c>
      <c r="C13" t="s">
        <v>60</v>
      </c>
      <c r="G13" s="3">
        <v>25000</v>
      </c>
      <c r="H13" s="5">
        <v>14210</v>
      </c>
    </row>
    <row r="14" spans="2:10" ht="12.75">
      <c r="B14" s="1" t="s">
        <v>3</v>
      </c>
      <c r="C14" t="s">
        <v>61</v>
      </c>
      <c r="G14" s="3">
        <v>100000</v>
      </c>
      <c r="H14" s="5">
        <v>215551.62</v>
      </c>
      <c r="I14" s="20" t="s">
        <v>73</v>
      </c>
      <c r="J14" s="5"/>
    </row>
    <row r="15" spans="2:9" ht="12.75">
      <c r="B15" s="1"/>
      <c r="G15" s="3"/>
      <c r="H15" s="5"/>
      <c r="I15" s="17" t="s">
        <v>74</v>
      </c>
    </row>
    <row r="16" spans="2:8" ht="12.75">
      <c r="B16" s="1"/>
      <c r="G16" s="3"/>
      <c r="H16" s="5"/>
    </row>
    <row r="17" spans="5:8" ht="15.75">
      <c r="E17" s="10" t="s">
        <v>41</v>
      </c>
      <c r="G17" s="11">
        <f>SUM(G11:G14)</f>
        <v>1862000</v>
      </c>
      <c r="H17" s="18">
        <f>SUM(H10:H14)</f>
        <v>1921756.96</v>
      </c>
    </row>
    <row r="18" spans="5:7" ht="12.75">
      <c r="E18" s="2"/>
      <c r="G18" s="4"/>
    </row>
    <row r="19" spans="5:9" ht="12.75">
      <c r="E19" s="2"/>
      <c r="G19" s="4"/>
      <c r="I19" s="5"/>
    </row>
    <row r="20" spans="5:7" ht="12.75">
      <c r="E20" s="2"/>
      <c r="G20" s="4"/>
    </row>
    <row r="21" spans="1:8" ht="15.75">
      <c r="A21" s="16" t="s">
        <v>42</v>
      </c>
      <c r="B21" s="16"/>
      <c r="C21" s="16"/>
      <c r="D21" s="16"/>
      <c r="E21" s="16"/>
      <c r="F21" s="16"/>
      <c r="G21" s="16"/>
      <c r="H21" s="16"/>
    </row>
    <row r="22" ht="12.75">
      <c r="H22" s="13" t="s">
        <v>57</v>
      </c>
    </row>
    <row r="23" spans="2:11" ht="12.75">
      <c r="B23" s="1" t="s">
        <v>0</v>
      </c>
      <c r="C23" t="s">
        <v>19</v>
      </c>
      <c r="F23" s="3"/>
      <c r="G23" s="3">
        <v>50000</v>
      </c>
      <c r="H23" s="17">
        <f>18296.55+4306.25+1700+6890+3332.5+8952.7</f>
        <v>43478</v>
      </c>
      <c r="I23" s="12"/>
      <c r="J23" s="12"/>
      <c r="K23" s="12"/>
    </row>
    <row r="24" spans="2:11" ht="12.75">
      <c r="B24" s="1" t="s">
        <v>1</v>
      </c>
      <c r="C24" t="s">
        <v>20</v>
      </c>
      <c r="G24" s="3">
        <v>95000</v>
      </c>
      <c r="H24" s="17">
        <f>8659.99+6175.57+3370+6846.99+10463.17+7855.05+10649.91+4880+1200+9156.79+6180+3860+9620</f>
        <v>88917.47</v>
      </c>
      <c r="I24" s="12"/>
      <c r="J24" s="12"/>
      <c r="K24" s="12"/>
    </row>
    <row r="25" spans="2:11" ht="12.75">
      <c r="B25" s="1" t="s">
        <v>2</v>
      </c>
      <c r="C25" t="s">
        <v>56</v>
      </c>
      <c r="G25" s="3">
        <v>25000</v>
      </c>
      <c r="H25" s="17">
        <f>22198.87+2123.01</f>
        <v>24321.879999999997</v>
      </c>
      <c r="I25" s="12"/>
      <c r="J25" s="12"/>
      <c r="K25" s="12"/>
    </row>
    <row r="26" spans="2:11" ht="12.75">
      <c r="B26" s="1" t="s">
        <v>3</v>
      </c>
      <c r="C26" t="s">
        <v>21</v>
      </c>
      <c r="G26" s="3">
        <v>80000</v>
      </c>
      <c r="H26" s="17">
        <f>657+14186.91+214+411+310+740+13478.36+1063.5+2800+1020+520+520+176+250+283+11445.48+8200.05+7494.73+2584.38+12926.7+1730.14+894+306+210+6956.52+28306.94</f>
        <v>117684.71</v>
      </c>
      <c r="I26" s="12"/>
      <c r="J26" s="12"/>
      <c r="K26" s="12"/>
    </row>
    <row r="27" spans="2:11" ht="12.75">
      <c r="B27" s="1" t="s">
        <v>4</v>
      </c>
      <c r="C27" t="s">
        <v>22</v>
      </c>
      <c r="G27" s="3">
        <v>225000</v>
      </c>
      <c r="H27" s="17">
        <f>105489.74+20259.98+30411+11500+5000+3000+2000</f>
        <v>177660.72</v>
      </c>
      <c r="I27" s="12"/>
      <c r="J27" s="12"/>
      <c r="K27" s="12"/>
    </row>
    <row r="28" spans="2:11" ht="12.75">
      <c r="B28" s="1" t="s">
        <v>5</v>
      </c>
      <c r="C28" t="s">
        <v>23</v>
      </c>
      <c r="G28" s="3">
        <v>50000</v>
      </c>
      <c r="H28" s="17">
        <f>34462+6853.49+1278.66</f>
        <v>42594.15</v>
      </c>
      <c r="I28" s="12"/>
      <c r="J28" s="12"/>
      <c r="K28" s="12"/>
    </row>
    <row r="29" spans="2:11" ht="12.75">
      <c r="B29" s="1" t="s">
        <v>6</v>
      </c>
      <c r="C29" t="s">
        <v>24</v>
      </c>
      <c r="G29" s="3">
        <v>40000</v>
      </c>
      <c r="H29" s="17">
        <f>10484.68+8417.76+26456.1</f>
        <v>45358.54</v>
      </c>
      <c r="I29" s="12"/>
      <c r="J29" s="12"/>
      <c r="K29" s="12"/>
    </row>
    <row r="30" spans="2:11" ht="12.75">
      <c r="B30" s="1" t="s">
        <v>7</v>
      </c>
      <c r="C30" t="s">
        <v>25</v>
      </c>
      <c r="G30" s="3">
        <v>30000</v>
      </c>
      <c r="H30" s="17">
        <f>13168.81+996.4+339.51+830.3</f>
        <v>15335.019999999999</v>
      </c>
      <c r="I30" s="12"/>
      <c r="J30" s="12"/>
      <c r="K30" s="12"/>
    </row>
    <row r="31" spans="2:11" ht="12.75">
      <c r="B31" s="1" t="s">
        <v>8</v>
      </c>
      <c r="C31" t="s">
        <v>59</v>
      </c>
      <c r="G31" s="3">
        <v>426000</v>
      </c>
      <c r="H31" s="17">
        <v>465571</v>
      </c>
      <c r="I31" s="12"/>
      <c r="J31" s="12"/>
      <c r="K31" s="12"/>
    </row>
    <row r="32" spans="2:11" ht="12.75">
      <c r="B32" s="1" t="s">
        <v>9</v>
      </c>
      <c r="C32" t="s">
        <v>26</v>
      </c>
      <c r="G32" s="3">
        <v>40000</v>
      </c>
      <c r="H32" s="17">
        <f>468.75+468.75+20+250+150+2904.37+4219.22+1317.39+7181.81+93.5+2499.76+715</f>
        <v>20288.550000000003</v>
      </c>
      <c r="I32" s="12"/>
      <c r="J32" s="12"/>
      <c r="K32" s="12"/>
    </row>
    <row r="33" spans="2:11" ht="12.75">
      <c r="B33" s="1" t="s">
        <v>10</v>
      </c>
      <c r="C33" t="s">
        <v>27</v>
      </c>
      <c r="G33" s="3">
        <v>10000</v>
      </c>
      <c r="H33" s="17">
        <f>625+679.38+250.46</f>
        <v>1554.8400000000001</v>
      </c>
      <c r="I33" s="12"/>
      <c r="J33" s="12"/>
      <c r="K33" s="12"/>
    </row>
    <row r="34" spans="2:11" ht="12.75">
      <c r="B34" s="1" t="s">
        <v>11</v>
      </c>
      <c r="C34" t="s">
        <v>28</v>
      </c>
      <c r="G34" s="3">
        <v>5000</v>
      </c>
      <c r="H34" s="17">
        <v>445</v>
      </c>
      <c r="I34" s="12"/>
      <c r="J34" s="12"/>
      <c r="K34" s="12"/>
    </row>
    <row r="35" spans="2:11" ht="12.75">
      <c r="B35" s="1" t="s">
        <v>12</v>
      </c>
      <c r="C35" t="s">
        <v>29</v>
      </c>
      <c r="G35" s="3">
        <v>90000</v>
      </c>
      <c r="H35" s="17">
        <f>2524.3+1606.37+1000+16772+19146.61+6447.37+1902.17+2264.49+15748.74+15868.54+1560+362+12607.63+244.1+54622.44</f>
        <v>152676.76</v>
      </c>
      <c r="I35" s="12"/>
      <c r="J35" s="12"/>
      <c r="K35" s="12"/>
    </row>
    <row r="36" spans="2:11" ht="12.75">
      <c r="B36" s="1" t="s">
        <v>13</v>
      </c>
      <c r="C36" t="s">
        <v>52</v>
      </c>
      <c r="G36" s="3">
        <v>10000</v>
      </c>
      <c r="H36" s="17">
        <f>374+524+644+412+1544+1640+1132+1178+412+596.01+1114</f>
        <v>9570.01</v>
      </c>
      <c r="I36" s="12"/>
      <c r="J36" s="12"/>
      <c r="K36" s="12"/>
    </row>
    <row r="37" spans="2:11" ht="12.75">
      <c r="B37" s="1" t="s">
        <v>14</v>
      </c>
      <c r="C37" t="s">
        <v>30</v>
      </c>
      <c r="G37" s="3">
        <v>5000</v>
      </c>
      <c r="H37" s="17">
        <v>5471</v>
      </c>
      <c r="I37" s="12"/>
      <c r="J37" s="12"/>
      <c r="K37" s="12"/>
    </row>
    <row r="38" spans="2:11" ht="12.75">
      <c r="B38" s="1" t="s">
        <v>15</v>
      </c>
      <c r="C38" t="s">
        <v>31</v>
      </c>
      <c r="G38" s="3">
        <v>24000</v>
      </c>
      <c r="H38" s="17">
        <v>19500</v>
      </c>
      <c r="I38" s="12"/>
      <c r="J38" s="12"/>
      <c r="K38" s="12"/>
    </row>
    <row r="39" spans="2:11" ht="12.75">
      <c r="B39" s="1" t="s">
        <v>16</v>
      </c>
      <c r="C39" t="s">
        <v>51</v>
      </c>
      <c r="G39" s="3">
        <v>20000</v>
      </c>
      <c r="H39" s="17">
        <f>2468.94+7466+10000</f>
        <v>19934.940000000002</v>
      </c>
      <c r="I39" s="12"/>
      <c r="J39" s="12"/>
      <c r="K39" s="12"/>
    </row>
    <row r="40" spans="2:11" ht="12.75">
      <c r="B40" s="1" t="s">
        <v>17</v>
      </c>
      <c r="C40" t="s">
        <v>66</v>
      </c>
      <c r="G40" s="3">
        <v>5000</v>
      </c>
      <c r="H40" s="17">
        <f>759.28+3903.86</f>
        <v>4663.14</v>
      </c>
      <c r="I40" s="12"/>
      <c r="J40" s="12"/>
      <c r="K40" s="12"/>
    </row>
    <row r="41" spans="2:11" ht="12.75">
      <c r="B41" s="1" t="s">
        <v>18</v>
      </c>
      <c r="C41" t="s">
        <v>33</v>
      </c>
      <c r="G41" s="3">
        <v>5000</v>
      </c>
      <c r="H41" s="17">
        <f>617+3600</f>
        <v>4217</v>
      </c>
      <c r="I41" s="12"/>
      <c r="J41" s="12"/>
      <c r="K41" s="12"/>
    </row>
    <row r="42" spans="2:11" ht="12.75">
      <c r="B42" s="1" t="s">
        <v>32</v>
      </c>
      <c r="C42" t="s">
        <v>35</v>
      </c>
      <c r="G42" s="3">
        <v>5000</v>
      </c>
      <c r="H42" s="17"/>
      <c r="I42" s="12"/>
      <c r="J42" s="12"/>
      <c r="K42" s="12"/>
    </row>
    <row r="43" spans="2:11" ht="12.75">
      <c r="B43" s="1" t="s">
        <v>34</v>
      </c>
      <c r="C43" t="s">
        <v>37</v>
      </c>
      <c r="G43" s="3">
        <v>50000</v>
      </c>
      <c r="H43" s="17">
        <f>62+439+169+100+504+400+286+348+2480+1730+1020+560+700+2220+1640+1340+1124+428+338+260+1400+1140+2939.08+2160+2939+400+1179</f>
        <v>28305.08</v>
      </c>
      <c r="I43" s="12"/>
      <c r="J43" s="12"/>
      <c r="K43" s="12"/>
    </row>
    <row r="44" spans="2:11" ht="12.75">
      <c r="B44" s="1" t="s">
        <v>36</v>
      </c>
      <c r="C44" t="s">
        <v>63</v>
      </c>
      <c r="G44" s="3">
        <v>21000</v>
      </c>
      <c r="H44" s="17"/>
      <c r="I44" s="12"/>
      <c r="J44" s="12"/>
      <c r="K44" s="12"/>
    </row>
    <row r="45" spans="2:11" ht="12.75">
      <c r="B45" s="1" t="s">
        <v>38</v>
      </c>
      <c r="C45" t="s">
        <v>39</v>
      </c>
      <c r="G45" s="3">
        <v>40000</v>
      </c>
      <c r="H45" s="17">
        <f>1322.4+2534+2058.4+3394.4+2660+3113.41+3278.8+3936.85</f>
        <v>22298.26</v>
      </c>
      <c r="I45" s="12"/>
      <c r="J45" s="12"/>
      <c r="K45" s="12"/>
    </row>
    <row r="46" spans="2:11" ht="12.75">
      <c r="B46" s="1" t="s">
        <v>40</v>
      </c>
      <c r="C46" t="s">
        <v>45</v>
      </c>
      <c r="E46" s="2"/>
      <c r="G46" s="7">
        <v>90000</v>
      </c>
      <c r="H46" s="17">
        <f>110884</f>
        <v>110884</v>
      </c>
      <c r="I46" s="12"/>
      <c r="J46" s="12"/>
      <c r="K46" s="12"/>
    </row>
    <row r="47" spans="2:11" ht="12.75">
      <c r="B47" s="1" t="s">
        <v>64</v>
      </c>
      <c r="C47" t="s">
        <v>47</v>
      </c>
      <c r="G47" s="3">
        <v>220000</v>
      </c>
      <c r="H47" s="17">
        <f>122+58264.32+773+154+90+57.55+1640+660+17876.4+4850+750+2903.5+177.66+12443.23+55476.84+65845.43+5532.09+5290.89+3150+407.19+1492.68+22202.73+1290.8+16500+1140+728+720+98+67+149+140+8352.4+23039.45+4512.07+1495+872+416+1000+416+2642+186+16+384+1746+1223.1+8+113.1+3423.27+10350+2076.87+753.69+752.17+6318.24+3347+1636+4770+5986+1308+484.5+2562</f>
        <v>371181.17</v>
      </c>
      <c r="I47" s="20" t="s">
        <v>73</v>
      </c>
      <c r="J47" s="12"/>
      <c r="K47" s="12"/>
    </row>
    <row r="48" spans="2:11" ht="12.75">
      <c r="B48" s="1"/>
      <c r="G48" s="3"/>
      <c r="H48" s="17"/>
      <c r="I48" s="20" t="s">
        <v>74</v>
      </c>
      <c r="J48" s="12"/>
      <c r="K48" s="12"/>
    </row>
    <row r="49" spans="2:11" ht="12.75">
      <c r="B49" s="1" t="s">
        <v>67</v>
      </c>
      <c r="C49" t="s">
        <v>48</v>
      </c>
      <c r="G49" s="7">
        <v>70000</v>
      </c>
      <c r="H49" s="17">
        <f>9137.1+7360.49+4165.88+320.39+2534+160.21+1410+3100.21+3746.8+6846.99+407.25+134.12</f>
        <v>39323.44</v>
      </c>
      <c r="I49" s="12"/>
      <c r="J49" s="12"/>
      <c r="K49" s="12"/>
    </row>
    <row r="50" spans="2:11" ht="12.75">
      <c r="B50" s="1" t="s">
        <v>68</v>
      </c>
      <c r="C50" t="s">
        <v>58</v>
      </c>
      <c r="E50" s="2"/>
      <c r="G50" s="8">
        <v>30000</v>
      </c>
      <c r="H50" s="17">
        <f>248+76+1100+412+4500+3666+1136+50075+391+272+43200+1285.06+3745+4965</f>
        <v>115071.06</v>
      </c>
      <c r="I50" s="12"/>
      <c r="J50" s="12"/>
      <c r="K50" s="12"/>
    </row>
    <row r="51" spans="2:11" ht="12.75">
      <c r="B51" s="1" t="s">
        <v>46</v>
      </c>
      <c r="C51" t="s">
        <v>62</v>
      </c>
      <c r="E51" s="2"/>
      <c r="G51" s="8">
        <v>100000</v>
      </c>
      <c r="H51" s="17">
        <f>4622+3552+1612+1443+4496.72+2824.5+3585.97+1198+778+2550+273+3745+3770+3770+3770+3770+3770+6000+11445.48+46794+96512+1853.9</f>
        <v>212135.56999999998</v>
      </c>
      <c r="I51" s="12"/>
      <c r="J51" s="12"/>
      <c r="K51" s="12"/>
    </row>
    <row r="52" spans="2:8" ht="12.75">
      <c r="B52" s="1" t="s">
        <v>65</v>
      </c>
      <c r="C52" t="s">
        <v>53</v>
      </c>
      <c r="E52" s="2"/>
      <c r="G52" s="8">
        <v>15000</v>
      </c>
      <c r="H52" s="5">
        <f>840+840+131.44+6778.02+5505.55</f>
        <v>14095.010000000002</v>
      </c>
    </row>
    <row r="53" spans="2:7" ht="12.75">
      <c r="B53" s="1"/>
      <c r="E53" s="2"/>
      <c r="G53" s="7"/>
    </row>
    <row r="54" spans="2:8" ht="15.75">
      <c r="B54" s="1"/>
      <c r="E54" s="10" t="s">
        <v>41</v>
      </c>
      <c r="G54" s="11">
        <f>SUM(G23:G52)</f>
        <v>1876000</v>
      </c>
      <c r="H54" s="18">
        <f>SUM(H23:H52)</f>
        <v>2172536.32</v>
      </c>
    </row>
    <row r="55" spans="2:7" ht="12.75">
      <c r="B55" s="1"/>
      <c r="E55" s="2"/>
      <c r="G55" s="4"/>
    </row>
    <row r="56" spans="2:7" ht="12.75">
      <c r="B56" s="1"/>
      <c r="E56" s="2"/>
      <c r="G56" s="4"/>
    </row>
    <row r="57" spans="2:7" ht="12.75">
      <c r="B57" s="1"/>
      <c r="E57" s="2"/>
      <c r="G57" s="4"/>
    </row>
    <row r="58" spans="2:7" ht="12.75">
      <c r="B58" s="1"/>
      <c r="E58" s="2"/>
      <c r="G58" s="7"/>
    </row>
    <row r="62" spans="1:8" ht="12.75">
      <c r="A62" s="15"/>
      <c r="B62" s="15"/>
      <c r="C62" s="15"/>
      <c r="D62" s="15"/>
      <c r="E62" s="15"/>
      <c r="F62" s="15"/>
      <c r="G62" s="15"/>
      <c r="H62" s="15"/>
    </row>
    <row r="64" spans="2:7" ht="12.75">
      <c r="B64" s="1"/>
      <c r="G64" s="3"/>
    </row>
    <row r="65" spans="2:7" ht="12.75">
      <c r="B65" s="1"/>
      <c r="G65" s="3"/>
    </row>
    <row r="66" spans="2:9" ht="12.75">
      <c r="B66" s="1"/>
      <c r="G66" s="3"/>
      <c r="I66" t="s">
        <v>57</v>
      </c>
    </row>
    <row r="67" spans="2:7" ht="12.75">
      <c r="B67" s="1"/>
      <c r="G67" s="3"/>
    </row>
    <row r="68" spans="2:7" ht="12.75">
      <c r="B68" s="1"/>
      <c r="G68" s="3"/>
    </row>
    <row r="69" spans="2:10" ht="12.75">
      <c r="B69" s="1"/>
      <c r="G69" s="3"/>
      <c r="J69" t="s">
        <v>57</v>
      </c>
    </row>
    <row r="70" spans="5:7" ht="12.75">
      <c r="E70" s="2"/>
      <c r="G70" s="4"/>
    </row>
    <row r="83" spans="1:8" ht="12.75">
      <c r="A83" s="15"/>
      <c r="B83" s="15"/>
      <c r="C83" s="15"/>
      <c r="D83" s="15"/>
      <c r="E83" s="15"/>
      <c r="F83" s="15"/>
      <c r="G83" s="15"/>
      <c r="H83" s="15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7" spans="1:8" ht="12.75">
      <c r="A97" s="15"/>
      <c r="B97" s="15"/>
      <c r="C97" s="15"/>
      <c r="D97" s="15"/>
      <c r="E97" s="15"/>
      <c r="F97" s="15"/>
      <c r="G97" s="15"/>
      <c r="H97" s="15"/>
    </row>
    <row r="101" spans="2:7" ht="12.75">
      <c r="B101" s="1"/>
      <c r="C101" s="2"/>
      <c r="D101" s="2"/>
      <c r="E101" s="5"/>
      <c r="G101" s="5"/>
    </row>
    <row r="102" spans="2:7" ht="12.75">
      <c r="B102" s="1"/>
      <c r="C102" s="2"/>
      <c r="D102" s="2"/>
      <c r="E102" s="5"/>
      <c r="G102" s="5"/>
    </row>
    <row r="103" spans="2:7" ht="12.75">
      <c r="B103" s="1"/>
      <c r="C103" s="2"/>
      <c r="D103" s="2"/>
      <c r="E103" s="5"/>
      <c r="G103" s="5"/>
    </row>
    <row r="105" spans="5:7" ht="12.75">
      <c r="E105" s="6"/>
      <c r="F105" s="2"/>
      <c r="G105" s="6"/>
    </row>
  </sheetData>
  <sheetProtection/>
  <mergeCells count="6">
    <mergeCell ref="A83:H83"/>
    <mergeCell ref="A97:H97"/>
    <mergeCell ref="A21:H21"/>
    <mergeCell ref="A6:H6"/>
    <mergeCell ref="A62:H62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Proizvodnja</dc:creator>
  <cp:keywords/>
  <dc:description/>
  <cp:lastModifiedBy>Windows User</cp:lastModifiedBy>
  <cp:lastPrinted>2018-01-12T15:42:22Z</cp:lastPrinted>
  <dcterms:created xsi:type="dcterms:W3CDTF">2005-01-06T20:27:02Z</dcterms:created>
  <dcterms:modified xsi:type="dcterms:W3CDTF">2018-01-12T15:43:05Z</dcterms:modified>
  <cp:category/>
  <cp:version/>
  <cp:contentType/>
  <cp:contentStatus/>
</cp:coreProperties>
</file>